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59"/>
  </bookViews>
  <sheets>
    <sheet name="汇总表" sheetId="49" r:id="rId1"/>
  </sheets>
  <definedNames>
    <definedName name="_xlnm._FilterDatabase" localSheetId="0" hidden="1">汇总表!$A$5:$XEX$45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<sst xmlns="http://schemas.openxmlformats.org/spreadsheetml/2006/main" count="97" uniqueCount="59">
  <si>
    <t>五河县2025年中央财政支持农业生产社会化服务项目（小麦耕整播施压五位一体精量播种）完成情况及奖补资金汇总表</t>
  </si>
  <si>
    <t>汇总单位：五河县供销合作社联合社</t>
  </si>
  <si>
    <t>日期：2026年7月20日</t>
  </si>
  <si>
    <t>序号</t>
  </si>
  <si>
    <t>乡镇</t>
  </si>
  <si>
    <t>服务村
名称</t>
  </si>
  <si>
    <t>服务组织名称</t>
  </si>
  <si>
    <t>拟补助对象及补助标准</t>
  </si>
  <si>
    <t>拟补助总面积及金额</t>
  </si>
  <si>
    <t>服务组织</t>
  </si>
  <si>
    <t>规模经营主体</t>
  </si>
  <si>
    <t>小农户</t>
  </si>
  <si>
    <t>拟补助
面积（亩）</t>
  </si>
  <si>
    <t>补助标准
(元/亩)</t>
  </si>
  <si>
    <t>拟补助资金（元）</t>
  </si>
  <si>
    <t>个数(个)</t>
  </si>
  <si>
    <t>户数(个)</t>
  </si>
  <si>
    <t>拟补助
面积
（亩）</t>
  </si>
  <si>
    <t>拟补助
总面积（亩）</t>
  </si>
  <si>
    <t>双忠庙镇</t>
  </si>
  <si>
    <t>荣渡村</t>
  </si>
  <si>
    <t>五河县訾湖供销社有限公司</t>
  </si>
  <si>
    <t>訾湖村</t>
  </si>
  <si>
    <t>五河县孙湖供销社有限公司</t>
  </si>
  <si>
    <t>孙湖村</t>
  </si>
  <si>
    <t>前李村</t>
  </si>
  <si>
    <t>双庙村</t>
  </si>
  <si>
    <t>单滩村</t>
  </si>
  <si>
    <t>白墩村</t>
  </si>
  <si>
    <t>聂圩村</t>
  </si>
  <si>
    <t>大杨村</t>
  </si>
  <si>
    <t>阮圩村</t>
  </si>
  <si>
    <t>三周村</t>
  </si>
  <si>
    <t>西尤村</t>
  </si>
  <si>
    <t>刘蔡村</t>
  </si>
  <si>
    <t>张滩村</t>
  </si>
  <si>
    <t>陈胡村</t>
  </si>
  <si>
    <t>邓圩村</t>
  </si>
  <si>
    <t>柳湖村</t>
  </si>
  <si>
    <t>双忠庙镇合计</t>
  </si>
  <si>
    <t>武桥镇</t>
  </si>
  <si>
    <t>郑庄村</t>
  </si>
  <si>
    <t>老张村</t>
  </si>
  <si>
    <t>龙岗村</t>
  </si>
  <si>
    <t>天井村</t>
  </si>
  <si>
    <t>武桥村</t>
  </si>
  <si>
    <t>朱圩村</t>
  </si>
  <si>
    <t>武桥镇合计</t>
  </si>
  <si>
    <t>头铺镇</t>
  </si>
  <si>
    <t>刘马村</t>
  </si>
  <si>
    <t>头铺镇合计</t>
  </si>
  <si>
    <t>沱湖乡</t>
  </si>
  <si>
    <t>淮河村</t>
  </si>
  <si>
    <t>沱湖乡合计</t>
  </si>
  <si>
    <t>新集镇</t>
  </si>
  <si>
    <t>姚管村</t>
  </si>
  <si>
    <t>三岔村</t>
  </si>
  <si>
    <t>新集镇合计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</si>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</sst>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rgb="FF333333"/>
      <name val="方正小标宋简体"/>
      <charset val="134"/>
    </font>
    <font>
      <b/>
      <sz val="10"/>
      <color rgb="FF333333"/>
      <name val="宋体"/>
      <charset val="134"/>
    </font>
    <font>
      <b/>
      <sz val="14"/>
      <color rgb="FF333333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1E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5"/>
  <sheetViews>
    <sheetView tabSelected="1" workbookViewId="0">
      <selection activeCell="R13" sqref="R13"/>
    </sheetView>
  </sheetViews>
  <sheetFormatPr defaultColWidth="9" defaultRowHeight="13.5"/>
  <cols>
    <col min="1" max="1" width="3.48333333333333" customWidth="1"/>
    <col min="2" max="2" width="5.00833333333333" customWidth="1"/>
    <col min="3" max="3" width="6.50833333333333" customWidth="1"/>
    <col min="4" max="4" width="22.525" customWidth="1"/>
    <col min="5" max="5" width="8.25" customWidth="1"/>
    <col min="6" max="6" width="8.125" customWidth="1"/>
    <col min="7" max="7" width="10.125"/>
    <col min="8" max="8" width="4.75" customWidth="1"/>
    <col min="9" max="10" width="8" customWidth="1"/>
    <col min="11" max="11" width="9.25"/>
    <col min="12" max="12" width="5.25" customWidth="1"/>
    <col min="13" max="13" width="9.25" customWidth="1"/>
    <col min="14" max="14" width="8" customWidth="1"/>
    <col min="15" max="15" width="10.125"/>
    <col min="16" max="16" width="8.875" customWidth="1"/>
    <col min="17" max="17" width="9.625" customWidth="1"/>
  </cols>
  <sheetData>
    <row r="1" s="1" customFormat="1" ht="27" customHeight="1" spans="1:26 16374:16378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4"/>
      <c r="L1" s="3"/>
      <c r="M1" s="3"/>
      <c r="N1" s="3"/>
      <c r="O1" s="4"/>
      <c r="P1" s="3"/>
      <c r="Q1" s="4"/>
      <c r="XET1" s="5"/>
      <c r="XEU1" s="5"/>
      <c r="XEV1" s="5"/>
      <c r="XEW1" s="5"/>
      <c r="XEX1" s="5"/>
    </row>
    <row r="2" s="1" customFormat="1" ht="17" customHeight="1" spans="1:26 16374:16378">
      <c r="A2" s="6" t="s">
        <v>1</v>
      </c>
      <c r="B2" s="6"/>
      <c r="C2" s="6"/>
      <c r="D2" s="6"/>
      <c r="E2" s="6"/>
      <c r="F2" s="6"/>
      <c r="G2" s="7"/>
      <c r="H2" s="6"/>
      <c r="I2" s="6"/>
      <c r="J2" s="8"/>
      <c r="K2" s="9"/>
      <c r="L2" s="10"/>
      <c r="M2" s="10"/>
      <c r="N2" s="10"/>
      <c r="O2" s="11"/>
      <c r="P2" s="12" t="s">
        <v>2</v>
      </c>
      <c r="Q2" s="13"/>
      <c r="XET2" s="5"/>
      <c r="XEU2" s="5"/>
      <c r="XEV2" s="5"/>
      <c r="XEW2" s="5"/>
      <c r="XEX2" s="5"/>
    </row>
    <row r="3" s="1" customFormat="1" ht="17" customHeight="1" spans="1:26 16374:16378">
      <c r="A3" s="14" t="s">
        <v>3</v>
      </c>
      <c r="B3" s="14" t="s">
        <v>4</v>
      </c>
      <c r="C3" s="15" t="s">
        <v>5</v>
      </c>
      <c r="D3" s="16" t="s">
        <v>6</v>
      </c>
      <c r="E3" s="17" t="s">
        <v>7</v>
      </c>
      <c r="F3" s="17"/>
      <c r="G3" s="18"/>
      <c r="H3" s="17"/>
      <c r="I3" s="17"/>
      <c r="J3" s="17"/>
      <c r="K3" s="18"/>
      <c r="L3" s="17"/>
      <c r="M3" s="17"/>
      <c r="N3" s="17"/>
      <c r="O3" s="19"/>
      <c r="P3" s="20" t="s">
        <v>8</v>
      </c>
      <c r="Q3" s="21"/>
      <c r="XET3" s="5"/>
      <c r="XEU3" s="5"/>
      <c r="XEV3" s="5"/>
      <c r="XEW3" s="5"/>
      <c r="XEX3" s="5"/>
    </row>
    <row r="4" s="1" customFormat="1" ht="17" customHeight="1" spans="1:26 16374:16378">
      <c r="A4" s="22"/>
      <c r="B4" s="22"/>
      <c r="C4" s="23"/>
      <c r="D4" s="16"/>
      <c r="E4" s="24" t="s">
        <v>9</v>
      </c>
      <c r="F4" s="25"/>
      <c r="G4" s="26"/>
      <c r="H4" s="27" t="s">
        <v>10</v>
      </c>
      <c r="I4" s="27"/>
      <c r="J4" s="27"/>
      <c r="K4" s="28"/>
      <c r="L4" s="29" t="s">
        <v>11</v>
      </c>
      <c r="M4" s="29"/>
      <c r="N4" s="29"/>
      <c r="O4" s="30"/>
      <c r="P4" s="31"/>
      <c r="Q4" s="32"/>
    </row>
    <row r="5" s="1" customFormat="1" ht="42" customHeight="1" spans="1:26 16374:16378">
      <c r="A5" s="33"/>
      <c r="B5" s="33"/>
      <c r="C5" s="34"/>
      <c r="D5" s="16"/>
      <c r="E5" s="29" t="s">
        <v>12</v>
      </c>
      <c r="F5" s="35" t="s">
        <v>13</v>
      </c>
      <c r="G5" s="36" t="s">
        <v>14</v>
      </c>
      <c r="H5" s="37" t="s">
        <v>15</v>
      </c>
      <c r="I5" s="29" t="s">
        <v>12</v>
      </c>
      <c r="J5" s="35" t="s">
        <v>13</v>
      </c>
      <c r="K5" s="36" t="s">
        <v>14</v>
      </c>
      <c r="L5" s="16" t="s">
        <v>16</v>
      </c>
      <c r="M5" s="29" t="s">
        <v>17</v>
      </c>
      <c r="N5" s="35" t="s">
        <v>13</v>
      </c>
      <c r="O5" s="36" t="s">
        <v>14</v>
      </c>
      <c r="P5" s="29" t="s">
        <v>18</v>
      </c>
      <c r="Q5" s="36" t="s">
        <v>14</v>
      </c>
    </row>
    <row r="6" s="1" customFormat="1" ht="17" customHeight="1" spans="1:26 16374:16378">
      <c r="A6" s="38">
        <v>1</v>
      </c>
      <c r="B6" s="39" t="s">
        <v>19</v>
      </c>
      <c r="C6" s="40" t="s">
        <v>20</v>
      </c>
      <c r="D6" s="38" t="s">
        <v>21</v>
      </c>
      <c r="E6" s="41">
        <f>P6</f>
        <v>946.48</v>
      </c>
      <c r="F6" s="42">
        <v>10.8</v>
      </c>
      <c r="G6" s="43">
        <f>E6*F6</f>
        <v>10221.984</v>
      </c>
      <c r="H6" s="38">
        <v>1</v>
      </c>
      <c r="I6" s="44">
        <v>500</v>
      </c>
      <c r="J6" s="42">
        <v>10.8</v>
      </c>
      <c r="K6" s="45">
        <f t="shared" ref="K6:K8" si="0">I6*J6</f>
        <v>5400</v>
      </c>
      <c r="L6" s="46">
        <v>55</v>
      </c>
      <c r="M6" s="47">
        <v>446.48</v>
      </c>
      <c r="N6" s="41">
        <v>16.2</v>
      </c>
      <c r="O6" s="45">
        <f>M6*N6</f>
        <v>7232.976</v>
      </c>
      <c r="P6" s="41">
        <f>I6+M6</f>
        <v>946.48</v>
      </c>
      <c r="Q6" s="45">
        <f>G6+K6+O6</f>
        <v>22854.96</v>
      </c>
    </row>
    <row r="7" s="1" customFormat="1" ht="17" customHeight="1" spans="1:26 16374:16378">
      <c r="A7" s="39">
        <v>2</v>
      </c>
      <c r="B7" s="48"/>
      <c r="C7" s="49" t="s">
        <v>22</v>
      </c>
      <c r="D7" s="38" t="s">
        <v>21</v>
      </c>
      <c r="E7" s="41">
        <f t="shared" ref="E7:E29" si="1">P7</f>
        <v>604.47</v>
      </c>
      <c r="F7" s="42">
        <v>10.8</v>
      </c>
      <c r="G7" s="43">
        <f t="shared" ref="G7:G29" si="2">E7*F7</f>
        <v>6528.276</v>
      </c>
      <c r="H7" s="50">
        <v>0</v>
      </c>
      <c r="I7" s="50">
        <v>0</v>
      </c>
      <c r="J7" s="42">
        <v>0</v>
      </c>
      <c r="K7" s="45">
        <f t="shared" si="0"/>
        <v>0</v>
      </c>
      <c r="L7" s="51">
        <v>71</v>
      </c>
      <c r="M7" s="52">
        <v>604.47</v>
      </c>
      <c r="N7" s="41">
        <v>16.2</v>
      </c>
      <c r="O7" s="45">
        <f t="shared" ref="O7:O29" si="3">M7*N7</f>
        <v>9792.414</v>
      </c>
      <c r="P7" s="41">
        <f t="shared" ref="P7:P29" si="4">I7+M7</f>
        <v>604.47</v>
      </c>
      <c r="Q7" s="45">
        <f t="shared" ref="Q7:Q36" si="5">G7+K7+O7</f>
        <v>16320.69</v>
      </c>
    </row>
    <row r="8" s="1" customFormat="1" ht="17" customHeight="1" spans="1:26 16374:16378">
      <c r="A8" s="53"/>
      <c r="B8" s="48"/>
      <c r="C8" s="54"/>
      <c r="D8" s="38" t="s">
        <v>23</v>
      </c>
      <c r="E8" s="41">
        <f t="shared" si="1"/>
        <v>1600</v>
      </c>
      <c r="F8" s="42">
        <v>10.8</v>
      </c>
      <c r="G8" s="43">
        <f t="shared" si="2"/>
        <v>17280</v>
      </c>
      <c r="H8" s="50">
        <v>1</v>
      </c>
      <c r="I8" s="50">
        <v>1600</v>
      </c>
      <c r="J8" s="42">
        <v>10.8</v>
      </c>
      <c r="K8" s="45">
        <f t="shared" si="0"/>
        <v>17280</v>
      </c>
      <c r="L8" s="51"/>
      <c r="M8" s="52"/>
      <c r="N8" s="41"/>
      <c r="O8" s="45"/>
      <c r="P8" s="41">
        <f t="shared" si="4"/>
        <v>1600</v>
      </c>
      <c r="Q8" s="45">
        <f t="shared" si="5"/>
        <v>34560</v>
      </c>
    </row>
    <row r="9" s="1" customFormat="1" ht="17" customHeight="1" spans="1:26 16374:16378">
      <c r="A9" s="39">
        <v>3</v>
      </c>
      <c r="B9" s="48"/>
      <c r="C9" s="49" t="s">
        <v>24</v>
      </c>
      <c r="D9" s="38" t="s">
        <v>21</v>
      </c>
      <c r="E9" s="41">
        <f t="shared" si="1"/>
        <v>2186.16</v>
      </c>
      <c r="F9" s="42">
        <v>10.8</v>
      </c>
      <c r="G9" s="43">
        <f t="shared" si="2"/>
        <v>23610.528</v>
      </c>
      <c r="H9" s="50">
        <v>0</v>
      </c>
      <c r="I9" s="50">
        <v>0</v>
      </c>
      <c r="J9" s="42">
        <v>0</v>
      </c>
      <c r="K9" s="45">
        <f t="shared" ref="K8:K29" si="6">I9*J9</f>
        <v>0</v>
      </c>
      <c r="L9" s="46">
        <v>198</v>
      </c>
      <c r="M9" s="55">
        <v>2186.16</v>
      </c>
      <c r="N9" s="41">
        <v>16.2</v>
      </c>
      <c r="O9" s="45">
        <f t="shared" si="3"/>
        <v>35415.792</v>
      </c>
      <c r="P9" s="41">
        <f t="shared" si="4"/>
        <v>2186.16</v>
      </c>
      <c r="Q9" s="45">
        <f t="shared" si="5"/>
        <v>59026.32</v>
      </c>
    </row>
    <row r="10" s="1" customFormat="1" ht="17" customHeight="1" spans="1:26 16374:16378">
      <c r="A10" s="53"/>
      <c r="B10" s="48"/>
      <c r="C10" s="56"/>
      <c r="D10" s="38" t="s">
        <v>23</v>
      </c>
      <c r="E10" s="41">
        <f t="shared" si="1"/>
        <v>2355.12</v>
      </c>
      <c r="F10" s="42">
        <v>10.8</v>
      </c>
      <c r="G10" s="43">
        <f t="shared" si="2"/>
        <v>25435.296</v>
      </c>
      <c r="H10" s="38"/>
      <c r="I10" s="38"/>
      <c r="J10" s="42"/>
      <c r="K10" s="45"/>
      <c r="L10" s="46">
        <v>197</v>
      </c>
      <c r="M10" s="55">
        <v>2355.12</v>
      </c>
      <c r="N10" s="41">
        <v>16.2</v>
      </c>
      <c r="O10" s="45">
        <f t="shared" si="3"/>
        <v>38152.944</v>
      </c>
      <c r="P10" s="41">
        <f t="shared" si="4"/>
        <v>2355.12</v>
      </c>
      <c r="Q10" s="45">
        <f t="shared" si="5"/>
        <v>63588.24</v>
      </c>
    </row>
    <row r="11" s="1" customFormat="1" ht="17" customHeight="1" spans="1:26 16374:16378">
      <c r="A11" s="38">
        <v>4</v>
      </c>
      <c r="B11" s="48"/>
      <c r="C11" s="40" t="s">
        <v>25</v>
      </c>
      <c r="D11" s="38" t="s">
        <v>21</v>
      </c>
      <c r="E11" s="41">
        <f t="shared" si="1"/>
        <v>1779.03</v>
      </c>
      <c r="F11" s="42">
        <v>10.8</v>
      </c>
      <c r="G11" s="43">
        <f t="shared" si="2"/>
        <v>19213.524</v>
      </c>
      <c r="H11" s="38">
        <v>1</v>
      </c>
      <c r="I11" s="42">
        <v>980</v>
      </c>
      <c r="J11" s="42">
        <v>10.8</v>
      </c>
      <c r="K11" s="45">
        <f t="shared" si="6"/>
        <v>10584</v>
      </c>
      <c r="L11" s="46">
        <v>106</v>
      </c>
      <c r="M11" s="57">
        <v>799.03</v>
      </c>
      <c r="N11" s="41">
        <v>16.2</v>
      </c>
      <c r="O11" s="45">
        <f t="shared" si="3"/>
        <v>12944.286</v>
      </c>
      <c r="P11" s="41">
        <f t="shared" si="4"/>
        <v>1779.03</v>
      </c>
      <c r="Q11" s="45">
        <f t="shared" si="5"/>
        <v>42741.81</v>
      </c>
      <c r="T11" s="58"/>
      <c r="U11" s="58"/>
      <c r="V11" s="58"/>
      <c r="W11" s="58"/>
      <c r="X11" s="58"/>
      <c r="Y11" s="58"/>
      <c r="Z11" s="58"/>
    </row>
    <row r="12" s="1" customFormat="1" ht="17" customHeight="1" spans="1:26 16374:16378">
      <c r="A12" s="39">
        <v>5</v>
      </c>
      <c r="B12" s="48"/>
      <c r="C12" s="49" t="s">
        <v>26</v>
      </c>
      <c r="D12" s="38" t="s">
        <v>21</v>
      </c>
      <c r="E12" s="41">
        <f t="shared" si="1"/>
        <v>109.99</v>
      </c>
      <c r="F12" s="42">
        <v>10.8</v>
      </c>
      <c r="G12" s="43">
        <f t="shared" si="2"/>
        <v>1187.892</v>
      </c>
      <c r="H12" s="50">
        <v>0</v>
      </c>
      <c r="I12" s="50">
        <v>0</v>
      </c>
      <c r="J12" s="42">
        <v>0</v>
      </c>
      <c r="K12" s="45">
        <f t="shared" si="6"/>
        <v>0</v>
      </c>
      <c r="L12" s="46">
        <v>22</v>
      </c>
      <c r="M12" s="55">
        <v>109.99</v>
      </c>
      <c r="N12" s="41">
        <v>16.2</v>
      </c>
      <c r="O12" s="45">
        <f t="shared" si="3"/>
        <v>1781.838</v>
      </c>
      <c r="P12" s="41">
        <f t="shared" si="4"/>
        <v>109.99</v>
      </c>
      <c r="Q12" s="45">
        <f t="shared" si="5"/>
        <v>2969.73</v>
      </c>
      <c r="T12" s="58"/>
      <c r="U12" s="59"/>
      <c r="V12" s="59"/>
      <c r="W12" s="59"/>
      <c r="X12" s="59"/>
      <c r="Y12" s="60"/>
      <c r="Z12" s="58"/>
    </row>
    <row r="13" s="1" customFormat="1" ht="17" customHeight="1" spans="1:26 16374:16378">
      <c r="A13" s="53"/>
      <c r="B13" s="48"/>
      <c r="C13" s="56"/>
      <c r="D13" s="38" t="s">
        <v>23</v>
      </c>
      <c r="E13" s="41">
        <f t="shared" si="1"/>
        <v>220.87</v>
      </c>
      <c r="F13" s="42">
        <v>10.8</v>
      </c>
      <c r="G13" s="43">
        <f t="shared" si="2"/>
        <v>2385.396</v>
      </c>
      <c r="H13" s="38"/>
      <c r="I13" s="38"/>
      <c r="J13" s="42"/>
      <c r="K13" s="45"/>
      <c r="L13" s="46">
        <v>12</v>
      </c>
      <c r="M13" s="55">
        <v>220.87</v>
      </c>
      <c r="N13" s="41">
        <v>16.2</v>
      </c>
      <c r="O13" s="45">
        <f t="shared" si="3"/>
        <v>3578.094</v>
      </c>
      <c r="P13" s="41">
        <f t="shared" si="4"/>
        <v>220.87</v>
      </c>
      <c r="Q13" s="45">
        <f t="shared" si="5"/>
        <v>5963.49</v>
      </c>
      <c r="T13" s="58"/>
      <c r="U13" s="59"/>
      <c r="V13" s="59"/>
      <c r="W13" s="59"/>
      <c r="X13" s="59"/>
      <c r="Y13" s="60"/>
      <c r="Z13" s="58"/>
    </row>
    <row r="14" s="1" customFormat="1" ht="17" customHeight="1" spans="1:26 16374:16378">
      <c r="A14" s="38">
        <v>6</v>
      </c>
      <c r="B14" s="48"/>
      <c r="C14" s="40" t="s">
        <v>27</v>
      </c>
      <c r="D14" s="38" t="s">
        <v>21</v>
      </c>
      <c r="E14" s="41">
        <f t="shared" si="1"/>
        <v>598.03</v>
      </c>
      <c r="F14" s="42">
        <v>10.8</v>
      </c>
      <c r="G14" s="43">
        <f t="shared" si="2"/>
        <v>6458.724</v>
      </c>
      <c r="H14" s="50">
        <v>0</v>
      </c>
      <c r="I14" s="50">
        <v>0</v>
      </c>
      <c r="J14" s="42">
        <v>0</v>
      </c>
      <c r="K14" s="45">
        <f t="shared" si="6"/>
        <v>0</v>
      </c>
      <c r="L14" s="46">
        <v>64</v>
      </c>
      <c r="M14" s="55">
        <v>598.03</v>
      </c>
      <c r="N14" s="41">
        <v>16.2</v>
      </c>
      <c r="O14" s="45">
        <f t="shared" si="3"/>
        <v>9688.086</v>
      </c>
      <c r="P14" s="41">
        <f t="shared" si="4"/>
        <v>598.03</v>
      </c>
      <c r="Q14" s="45">
        <f t="shared" si="5"/>
        <v>16146.81</v>
      </c>
      <c r="T14" s="58"/>
      <c r="U14" s="59"/>
      <c r="V14" s="59"/>
      <c r="W14" s="59"/>
      <c r="X14" s="59"/>
      <c r="Y14" s="60"/>
      <c r="Z14" s="58"/>
    </row>
    <row r="15" s="1" customFormat="1" ht="17" customHeight="1" spans="1:26 16374:16378">
      <c r="A15" s="39">
        <v>7</v>
      </c>
      <c r="B15" s="48"/>
      <c r="C15" s="49" t="s">
        <v>28</v>
      </c>
      <c r="D15" s="38" t="s">
        <v>21</v>
      </c>
      <c r="E15" s="41">
        <f t="shared" si="1"/>
        <v>1935.53</v>
      </c>
      <c r="F15" s="42">
        <v>10.8</v>
      </c>
      <c r="G15" s="43">
        <f t="shared" si="2"/>
        <v>20903.724</v>
      </c>
      <c r="H15" s="50">
        <v>0</v>
      </c>
      <c r="I15" s="50">
        <v>0</v>
      </c>
      <c r="J15" s="42">
        <v>0</v>
      </c>
      <c r="K15" s="45">
        <f t="shared" si="6"/>
        <v>0</v>
      </c>
      <c r="L15" s="46">
        <v>151</v>
      </c>
      <c r="M15" s="55">
        <v>1935.53</v>
      </c>
      <c r="N15" s="41">
        <v>16.2</v>
      </c>
      <c r="O15" s="45">
        <f t="shared" si="3"/>
        <v>31355.586</v>
      </c>
      <c r="P15" s="41">
        <f t="shared" si="4"/>
        <v>1935.53</v>
      </c>
      <c r="Q15" s="45">
        <f t="shared" si="5"/>
        <v>52259.31</v>
      </c>
      <c r="T15" s="58"/>
      <c r="U15" s="59"/>
      <c r="V15" s="59"/>
      <c r="W15" s="59"/>
      <c r="X15" s="59"/>
      <c r="Y15" s="60"/>
      <c r="Z15" s="58"/>
    </row>
    <row r="16" s="1" customFormat="1" ht="17" customHeight="1" spans="1:26 16374:16378">
      <c r="A16" s="53"/>
      <c r="B16" s="48"/>
      <c r="C16" s="56"/>
      <c r="D16" s="38" t="s">
        <v>23</v>
      </c>
      <c r="E16" s="41">
        <f t="shared" si="1"/>
        <v>460.68</v>
      </c>
      <c r="F16" s="42">
        <v>10.8</v>
      </c>
      <c r="G16" s="43">
        <f t="shared" si="2"/>
        <v>4975.344</v>
      </c>
      <c r="H16" s="38"/>
      <c r="I16" s="38"/>
      <c r="J16" s="42"/>
      <c r="K16" s="45"/>
      <c r="L16" s="46">
        <v>33</v>
      </c>
      <c r="M16" s="55">
        <v>460.68</v>
      </c>
      <c r="N16" s="41">
        <v>16.2</v>
      </c>
      <c r="O16" s="45">
        <f t="shared" si="3"/>
        <v>7463.016</v>
      </c>
      <c r="P16" s="41">
        <f t="shared" si="4"/>
        <v>460.68</v>
      </c>
      <c r="Q16" s="45">
        <f t="shared" si="5"/>
        <v>12438.36</v>
      </c>
      <c r="T16" s="58"/>
      <c r="U16" s="59"/>
      <c r="V16" s="59"/>
      <c r="W16" s="59"/>
      <c r="X16" s="59"/>
      <c r="Y16" s="60"/>
      <c r="Z16" s="58"/>
    </row>
    <row r="17" s="1" customFormat="1" ht="17" customHeight="1" spans="1:26">
      <c r="A17" s="39">
        <v>8</v>
      </c>
      <c r="B17" s="48"/>
      <c r="C17" s="49" t="s">
        <v>29</v>
      </c>
      <c r="D17" s="38" t="s">
        <v>21</v>
      </c>
      <c r="E17" s="41">
        <f t="shared" si="1"/>
        <v>542.06</v>
      </c>
      <c r="F17" s="42">
        <v>10.8</v>
      </c>
      <c r="G17" s="43">
        <f t="shared" si="2"/>
        <v>5854.248</v>
      </c>
      <c r="H17" s="50">
        <v>0</v>
      </c>
      <c r="I17" s="50">
        <v>0</v>
      </c>
      <c r="J17" s="42">
        <v>0</v>
      </c>
      <c r="K17" s="45">
        <f t="shared" si="6"/>
        <v>0</v>
      </c>
      <c r="L17" s="46">
        <v>63</v>
      </c>
      <c r="M17" s="55">
        <v>542.06</v>
      </c>
      <c r="N17" s="41">
        <v>16.2</v>
      </c>
      <c r="O17" s="45">
        <f t="shared" si="3"/>
        <v>8781.372</v>
      </c>
      <c r="P17" s="41">
        <f t="shared" si="4"/>
        <v>542.06</v>
      </c>
      <c r="Q17" s="45">
        <f t="shared" si="5"/>
        <v>14635.62</v>
      </c>
      <c r="T17" s="58"/>
      <c r="U17" s="59"/>
      <c r="V17" s="59"/>
      <c r="W17" s="59"/>
      <c r="X17" s="59"/>
      <c r="Y17" s="60"/>
      <c r="Z17" s="58"/>
    </row>
    <row r="18" s="1" customFormat="1" ht="17" customHeight="1" spans="1:26">
      <c r="A18" s="53"/>
      <c r="B18" s="48"/>
      <c r="C18" s="54"/>
      <c r="D18" s="38" t="s">
        <v>23</v>
      </c>
      <c r="E18" s="41">
        <f t="shared" si="1"/>
        <v>950</v>
      </c>
      <c r="F18" s="42">
        <v>10.8</v>
      </c>
      <c r="G18" s="43">
        <f t="shared" si="2"/>
        <v>10260</v>
      </c>
      <c r="H18" s="38">
        <v>1</v>
      </c>
      <c r="I18" s="38">
        <v>950</v>
      </c>
      <c r="J18" s="42">
        <v>10.8</v>
      </c>
      <c r="K18" s="45">
        <f t="shared" si="6"/>
        <v>10260</v>
      </c>
      <c r="L18" s="46"/>
      <c r="M18" s="55"/>
      <c r="N18" s="41"/>
      <c r="O18" s="45"/>
      <c r="P18" s="41">
        <f t="shared" si="4"/>
        <v>950</v>
      </c>
      <c r="Q18" s="45">
        <f t="shared" si="5"/>
        <v>20520</v>
      </c>
      <c r="T18" s="58"/>
      <c r="U18" s="59"/>
      <c r="V18" s="59"/>
      <c r="W18" s="59"/>
      <c r="X18" s="59"/>
      <c r="Y18" s="60"/>
      <c r="Z18" s="58"/>
    </row>
    <row r="19" s="1" customFormat="1" ht="17" customHeight="1" spans="1:26">
      <c r="A19" s="39">
        <v>9</v>
      </c>
      <c r="B19" s="48"/>
      <c r="C19" s="49" t="s">
        <v>30</v>
      </c>
      <c r="D19" s="38" t="s">
        <v>21</v>
      </c>
      <c r="E19" s="41">
        <f t="shared" si="1"/>
        <v>266.66</v>
      </c>
      <c r="F19" s="42">
        <v>10.8</v>
      </c>
      <c r="G19" s="43">
        <f t="shared" si="2"/>
        <v>2879.928</v>
      </c>
      <c r="H19" s="50">
        <v>0</v>
      </c>
      <c r="I19" s="50">
        <v>0</v>
      </c>
      <c r="J19" s="42">
        <v>0</v>
      </c>
      <c r="K19" s="45">
        <f t="shared" si="6"/>
        <v>0</v>
      </c>
      <c r="L19" s="46">
        <v>39</v>
      </c>
      <c r="M19" s="55">
        <v>266.66</v>
      </c>
      <c r="N19" s="41">
        <v>16.2</v>
      </c>
      <c r="O19" s="45">
        <f t="shared" si="3"/>
        <v>4319.892</v>
      </c>
      <c r="P19" s="41">
        <f t="shared" si="4"/>
        <v>266.66</v>
      </c>
      <c r="Q19" s="45">
        <f t="shared" si="5"/>
        <v>7199.82</v>
      </c>
      <c r="T19" s="58"/>
      <c r="U19" s="59"/>
      <c r="V19" s="59"/>
      <c r="W19" s="59"/>
      <c r="X19" s="59"/>
      <c r="Y19" s="60"/>
      <c r="Z19" s="58"/>
    </row>
    <row r="20" s="1" customFormat="1" ht="17" customHeight="1" spans="1:26">
      <c r="A20" s="53"/>
      <c r="B20" s="48"/>
      <c r="C20" s="56"/>
      <c r="D20" s="38" t="s">
        <v>23</v>
      </c>
      <c r="E20" s="41">
        <f t="shared" si="1"/>
        <v>1171.03</v>
      </c>
      <c r="F20" s="42">
        <v>10.8</v>
      </c>
      <c r="G20" s="43">
        <f t="shared" si="2"/>
        <v>12647.124</v>
      </c>
      <c r="H20" s="38">
        <v>1</v>
      </c>
      <c r="I20" s="38">
        <v>1000</v>
      </c>
      <c r="J20" s="42">
        <v>10.8</v>
      </c>
      <c r="K20" s="45">
        <f t="shared" si="6"/>
        <v>10800</v>
      </c>
      <c r="L20" s="46">
        <v>31</v>
      </c>
      <c r="M20" s="55">
        <v>171.03</v>
      </c>
      <c r="N20" s="41">
        <v>16.2</v>
      </c>
      <c r="O20" s="45">
        <f t="shared" si="3"/>
        <v>2770.686</v>
      </c>
      <c r="P20" s="41">
        <f t="shared" si="4"/>
        <v>1171.03</v>
      </c>
      <c r="Q20" s="45">
        <f t="shared" si="5"/>
        <v>26217.81</v>
      </c>
      <c r="T20" s="58"/>
      <c r="U20" s="59"/>
      <c r="V20" s="59"/>
      <c r="W20" s="59"/>
      <c r="X20" s="59"/>
      <c r="Y20" s="60"/>
      <c r="Z20" s="58"/>
    </row>
    <row r="21" s="1" customFormat="1" ht="17" customHeight="1" spans="1:26">
      <c r="A21" s="38">
        <v>10</v>
      </c>
      <c r="B21" s="48"/>
      <c r="C21" s="40" t="s">
        <v>31</v>
      </c>
      <c r="D21" s="38" t="s">
        <v>21</v>
      </c>
      <c r="E21" s="41">
        <f t="shared" si="1"/>
        <v>96.22</v>
      </c>
      <c r="F21" s="42">
        <v>10.8</v>
      </c>
      <c r="G21" s="43">
        <f t="shared" si="2"/>
        <v>1039.176</v>
      </c>
      <c r="H21" s="50">
        <v>0</v>
      </c>
      <c r="I21" s="50">
        <v>0</v>
      </c>
      <c r="J21" s="42">
        <v>0</v>
      </c>
      <c r="K21" s="45">
        <f t="shared" si="6"/>
        <v>0</v>
      </c>
      <c r="L21" s="46">
        <v>12</v>
      </c>
      <c r="M21" s="55">
        <v>96.22</v>
      </c>
      <c r="N21" s="41">
        <v>16.2</v>
      </c>
      <c r="O21" s="45">
        <f t="shared" si="3"/>
        <v>1558.764</v>
      </c>
      <c r="P21" s="41">
        <f t="shared" si="4"/>
        <v>96.22</v>
      </c>
      <c r="Q21" s="45">
        <f t="shared" si="5"/>
        <v>2597.94</v>
      </c>
      <c r="T21" s="58"/>
      <c r="U21" s="59"/>
      <c r="V21" s="59"/>
      <c r="W21" s="59"/>
      <c r="X21" s="59"/>
      <c r="Y21" s="60"/>
      <c r="Z21" s="58"/>
    </row>
    <row r="22" s="1" customFormat="1" ht="17" customHeight="1" spans="1:26">
      <c r="A22" s="38">
        <v>11</v>
      </c>
      <c r="B22" s="48"/>
      <c r="C22" s="40" t="s">
        <v>32</v>
      </c>
      <c r="D22" s="38" t="s">
        <v>21</v>
      </c>
      <c r="E22" s="41">
        <f t="shared" si="1"/>
        <v>1184.62</v>
      </c>
      <c r="F22" s="42">
        <v>10.8</v>
      </c>
      <c r="G22" s="43">
        <f t="shared" si="2"/>
        <v>12793.896</v>
      </c>
      <c r="H22" s="38">
        <v>1</v>
      </c>
      <c r="I22" s="38">
        <v>738.68</v>
      </c>
      <c r="J22" s="42">
        <v>10.8</v>
      </c>
      <c r="K22" s="45">
        <f t="shared" si="6"/>
        <v>7977.744</v>
      </c>
      <c r="L22" s="46">
        <v>67</v>
      </c>
      <c r="M22" s="55">
        <v>445.94</v>
      </c>
      <c r="N22" s="41">
        <v>16.2</v>
      </c>
      <c r="O22" s="45">
        <f t="shared" si="3"/>
        <v>7224.228</v>
      </c>
      <c r="P22" s="41">
        <f t="shared" si="4"/>
        <v>1184.62</v>
      </c>
      <c r="Q22" s="45">
        <f t="shared" si="5"/>
        <v>27995.868</v>
      </c>
      <c r="T22" s="58"/>
      <c r="U22" s="59"/>
      <c r="V22" s="59"/>
      <c r="W22" s="59"/>
      <c r="X22" s="59"/>
      <c r="Y22" s="60"/>
      <c r="Z22" s="58"/>
    </row>
    <row r="23" s="1" customFormat="1" ht="17" customHeight="1" spans="1:26">
      <c r="A23" s="38">
        <v>12</v>
      </c>
      <c r="B23" s="48"/>
      <c r="C23" s="40" t="s">
        <v>33</v>
      </c>
      <c r="D23" s="38" t="s">
        <v>21</v>
      </c>
      <c r="E23" s="41">
        <f t="shared" si="1"/>
        <v>356.13</v>
      </c>
      <c r="F23" s="42">
        <v>10.8</v>
      </c>
      <c r="G23" s="43">
        <f t="shared" si="2"/>
        <v>3846.204</v>
      </c>
      <c r="H23" s="50">
        <v>0</v>
      </c>
      <c r="I23" s="50">
        <v>0</v>
      </c>
      <c r="J23" s="42">
        <v>0</v>
      </c>
      <c r="K23" s="45">
        <f t="shared" si="6"/>
        <v>0</v>
      </c>
      <c r="L23" s="46">
        <v>39</v>
      </c>
      <c r="M23" s="55">
        <v>356.13</v>
      </c>
      <c r="N23" s="41">
        <v>16.2</v>
      </c>
      <c r="O23" s="45">
        <f t="shared" si="3"/>
        <v>5769.306</v>
      </c>
      <c r="P23" s="41">
        <f t="shared" si="4"/>
        <v>356.13</v>
      </c>
      <c r="Q23" s="45">
        <f t="shared" si="5"/>
        <v>9615.51</v>
      </c>
      <c r="T23" s="58"/>
      <c r="U23" s="59"/>
      <c r="V23" s="59"/>
      <c r="W23" s="59"/>
      <c r="X23" s="59"/>
      <c r="Y23" s="60"/>
      <c r="Z23" s="58"/>
    </row>
    <row r="24" s="1" customFormat="1" ht="17" customHeight="1" spans="1:26">
      <c r="A24" s="39">
        <v>13</v>
      </c>
      <c r="B24" s="48"/>
      <c r="C24" s="49" t="s">
        <v>34</v>
      </c>
      <c r="D24" s="38" t="s">
        <v>21</v>
      </c>
      <c r="E24" s="41">
        <f t="shared" si="1"/>
        <v>17.02</v>
      </c>
      <c r="F24" s="42">
        <v>10.8</v>
      </c>
      <c r="G24" s="43">
        <f t="shared" si="2"/>
        <v>183.816</v>
      </c>
      <c r="H24" s="50">
        <v>0</v>
      </c>
      <c r="I24" s="50">
        <v>0</v>
      </c>
      <c r="J24" s="42">
        <v>0</v>
      </c>
      <c r="K24" s="45">
        <f t="shared" si="6"/>
        <v>0</v>
      </c>
      <c r="L24" s="46">
        <v>1</v>
      </c>
      <c r="M24" s="55">
        <v>17.02</v>
      </c>
      <c r="N24" s="41">
        <v>16.2</v>
      </c>
      <c r="O24" s="45">
        <f t="shared" si="3"/>
        <v>275.724</v>
      </c>
      <c r="P24" s="41">
        <f t="shared" si="4"/>
        <v>17.02</v>
      </c>
      <c r="Q24" s="45">
        <f t="shared" si="5"/>
        <v>459.54</v>
      </c>
      <c r="T24" s="58"/>
      <c r="U24" s="59"/>
      <c r="V24" s="59"/>
      <c r="W24" s="59"/>
      <c r="X24" s="59"/>
      <c r="Y24" s="60"/>
      <c r="Z24" s="58"/>
    </row>
    <row r="25" s="1" customFormat="1" ht="17" customHeight="1" spans="1:26">
      <c r="A25" s="53"/>
      <c r="B25" s="48"/>
      <c r="C25" s="56"/>
      <c r="D25" s="38" t="s">
        <v>23</v>
      </c>
      <c r="E25" s="41">
        <f t="shared" si="1"/>
        <v>2690.85</v>
      </c>
      <c r="F25" s="42">
        <v>10.8</v>
      </c>
      <c r="G25" s="43">
        <f t="shared" si="2"/>
        <v>29061.18</v>
      </c>
      <c r="H25" s="38"/>
      <c r="I25" s="38"/>
      <c r="J25" s="42"/>
      <c r="K25" s="45"/>
      <c r="L25" s="46">
        <v>181</v>
      </c>
      <c r="M25" s="55">
        <v>2690.85</v>
      </c>
      <c r="N25" s="41">
        <v>16.2</v>
      </c>
      <c r="O25" s="45">
        <f t="shared" si="3"/>
        <v>43591.77</v>
      </c>
      <c r="P25" s="41">
        <f t="shared" si="4"/>
        <v>2690.85</v>
      </c>
      <c r="Q25" s="45">
        <f t="shared" si="5"/>
        <v>72652.95</v>
      </c>
      <c r="T25" s="58"/>
      <c r="U25" s="59"/>
      <c r="V25" s="59"/>
      <c r="W25" s="59"/>
      <c r="X25" s="59"/>
      <c r="Y25" s="60"/>
      <c r="Z25" s="58"/>
    </row>
    <row r="26" s="1" customFormat="1" ht="17" customHeight="1" spans="1:26">
      <c r="A26" s="38">
        <v>14</v>
      </c>
      <c r="B26" s="48"/>
      <c r="C26" s="40" t="s">
        <v>35</v>
      </c>
      <c r="D26" s="38" t="s">
        <v>21</v>
      </c>
      <c r="E26" s="41">
        <f t="shared" si="1"/>
        <v>584.86</v>
      </c>
      <c r="F26" s="42">
        <v>10.8</v>
      </c>
      <c r="G26" s="43">
        <f t="shared" si="2"/>
        <v>6316.488</v>
      </c>
      <c r="H26" s="38">
        <v>1</v>
      </c>
      <c r="I26" s="38">
        <v>372.2</v>
      </c>
      <c r="J26" s="42">
        <v>10.8</v>
      </c>
      <c r="K26" s="45">
        <f t="shared" si="6"/>
        <v>4019.76</v>
      </c>
      <c r="L26" s="46">
        <v>27</v>
      </c>
      <c r="M26" s="55">
        <v>212.66</v>
      </c>
      <c r="N26" s="41">
        <v>16.2</v>
      </c>
      <c r="O26" s="45">
        <f t="shared" si="3"/>
        <v>3445.092</v>
      </c>
      <c r="P26" s="41">
        <f t="shared" si="4"/>
        <v>584.86</v>
      </c>
      <c r="Q26" s="45">
        <f t="shared" si="5"/>
        <v>13781.34</v>
      </c>
      <c r="T26" s="58"/>
      <c r="U26" s="59"/>
      <c r="V26" s="59"/>
      <c r="W26" s="59"/>
      <c r="X26" s="59"/>
      <c r="Y26" s="60"/>
      <c r="Z26" s="58"/>
    </row>
    <row r="27" s="1" customFormat="1" ht="17" customHeight="1" spans="1:26">
      <c r="A27" s="38">
        <v>15</v>
      </c>
      <c r="B27" s="48"/>
      <c r="C27" s="38" t="s">
        <v>36</v>
      </c>
      <c r="D27" s="38" t="s">
        <v>23</v>
      </c>
      <c r="E27" s="41">
        <f t="shared" si="1"/>
        <v>2438.77</v>
      </c>
      <c r="F27" s="42">
        <v>10.8</v>
      </c>
      <c r="G27" s="43">
        <f t="shared" si="2"/>
        <v>26338.716</v>
      </c>
      <c r="H27" s="38">
        <v>1</v>
      </c>
      <c r="I27" s="38">
        <v>387</v>
      </c>
      <c r="J27" s="42">
        <v>10.8</v>
      </c>
      <c r="K27" s="45">
        <f t="shared" si="6"/>
        <v>4179.6</v>
      </c>
      <c r="L27" s="46">
        <v>181</v>
      </c>
      <c r="M27" s="55">
        <v>2051.77</v>
      </c>
      <c r="N27" s="41">
        <v>16.2</v>
      </c>
      <c r="O27" s="45">
        <f t="shared" si="3"/>
        <v>33238.674</v>
      </c>
      <c r="P27" s="41">
        <f t="shared" si="4"/>
        <v>2438.77</v>
      </c>
      <c r="Q27" s="45">
        <f t="shared" si="5"/>
        <v>63756.99</v>
      </c>
      <c r="T27" s="58"/>
      <c r="U27" s="59"/>
      <c r="V27" s="59"/>
      <c r="W27" s="59"/>
      <c r="X27" s="59"/>
      <c r="Y27" s="60"/>
      <c r="Z27" s="58"/>
    </row>
    <row r="28" s="1" customFormat="1" ht="17" customHeight="1" spans="1:26">
      <c r="A28" s="38">
        <v>16</v>
      </c>
      <c r="B28" s="48"/>
      <c r="C28" s="38" t="s">
        <v>37</v>
      </c>
      <c r="D28" s="38" t="s">
        <v>23</v>
      </c>
      <c r="E28" s="41">
        <f t="shared" si="1"/>
        <v>3188.54</v>
      </c>
      <c r="F28" s="42">
        <v>10.8</v>
      </c>
      <c r="G28" s="43">
        <f t="shared" si="2"/>
        <v>34436.232</v>
      </c>
      <c r="H28" s="38"/>
      <c r="I28" s="38"/>
      <c r="J28" s="42"/>
      <c r="K28" s="45"/>
      <c r="L28" s="46">
        <v>193</v>
      </c>
      <c r="M28" s="57">
        <v>3188.54</v>
      </c>
      <c r="N28" s="41">
        <v>16.2</v>
      </c>
      <c r="O28" s="45">
        <f t="shared" si="3"/>
        <v>51654.348</v>
      </c>
      <c r="P28" s="41">
        <f t="shared" si="4"/>
        <v>3188.54</v>
      </c>
      <c r="Q28" s="45">
        <f t="shared" si="5"/>
        <v>86090.58</v>
      </c>
      <c r="T28" s="58"/>
      <c r="U28" s="61"/>
      <c r="V28" s="61"/>
      <c r="W28" s="61"/>
      <c r="X28" s="61"/>
      <c r="Y28" s="61"/>
      <c r="Z28" s="58"/>
    </row>
    <row r="29" s="1" customFormat="1" ht="17" customHeight="1" spans="1:26">
      <c r="A29" s="39">
        <v>17</v>
      </c>
      <c r="B29" s="48"/>
      <c r="C29" s="39" t="s">
        <v>38</v>
      </c>
      <c r="D29" s="39" t="s">
        <v>23</v>
      </c>
      <c r="E29" s="41">
        <f t="shared" si="1"/>
        <v>1209.69</v>
      </c>
      <c r="F29" s="42">
        <v>10.8</v>
      </c>
      <c r="G29" s="43">
        <f t="shared" si="2"/>
        <v>13064.652</v>
      </c>
      <c r="H29" s="38"/>
      <c r="I29" s="38"/>
      <c r="J29" s="42"/>
      <c r="K29" s="45"/>
      <c r="L29" s="46">
        <v>93</v>
      </c>
      <c r="M29" s="57">
        <v>1209.69</v>
      </c>
      <c r="N29" s="41">
        <v>16.2</v>
      </c>
      <c r="O29" s="45">
        <f t="shared" si="3"/>
        <v>19596.978</v>
      </c>
      <c r="P29" s="41">
        <f t="shared" si="4"/>
        <v>1209.69</v>
      </c>
      <c r="Q29" s="45">
        <f t="shared" si="5"/>
        <v>32661.63</v>
      </c>
      <c r="T29" s="58"/>
      <c r="U29" s="58"/>
      <c r="V29" s="58"/>
      <c r="W29" s="58"/>
      <c r="X29" s="58"/>
      <c r="Y29" s="58"/>
      <c r="Z29" s="58"/>
    </row>
    <row r="30" s="1" customFormat="1" ht="17" customHeight="1" spans="1:26">
      <c r="A30" s="62" t="s">
        <v>39</v>
      </c>
      <c r="B30" s="62"/>
      <c r="C30" s="62"/>
      <c r="D30" s="62"/>
      <c r="E30" s="62">
        <f>SUM(E6:E29)</f>
        <v>27492.81</v>
      </c>
      <c r="F30" s="63"/>
      <c r="G30" s="64">
        <f>SUM(G6:G29)</f>
        <v>296922.348</v>
      </c>
      <c r="H30" s="65">
        <f>SUM(H6:H29)</f>
        <v>8</v>
      </c>
      <c r="I30" s="65">
        <f>SUM(I6:I29)</f>
        <v>6527.88</v>
      </c>
      <c r="J30" s="65"/>
      <c r="K30" s="64">
        <f>SUM(K6:K29)</f>
        <v>70501.104</v>
      </c>
      <c r="L30" s="65">
        <f>SUM(L6:L29)</f>
        <v>1836</v>
      </c>
      <c r="M30" s="65">
        <f>SUM(M6:M29)</f>
        <v>20964.93</v>
      </c>
      <c r="N30" s="65"/>
      <c r="O30" s="64">
        <f>SUM(O6:O29)</f>
        <v>339631.866</v>
      </c>
      <c r="P30" s="65">
        <f>SUM(P6:P29)</f>
        <v>27492.81</v>
      </c>
      <c r="Q30" s="64">
        <f t="shared" si="5"/>
        <v>707055.318</v>
      </c>
    </row>
    <row r="31" s="2" customFormat="1" ht="17" customHeight="1" spans="1:26">
      <c r="A31" s="66">
        <v>18</v>
      </c>
      <c r="B31" s="67" t="s">
        <v>40</v>
      </c>
      <c r="C31" s="66" t="s">
        <v>41</v>
      </c>
      <c r="D31" s="38" t="s">
        <v>21</v>
      </c>
      <c r="E31" s="66">
        <f>I31+M31</f>
        <v>224.45</v>
      </c>
      <c r="F31" s="42">
        <v>10.8</v>
      </c>
      <c r="G31" s="66">
        <f t="shared" ref="G31:G36" si="7">E31*F31</f>
        <v>2424.06</v>
      </c>
      <c r="H31" s="50">
        <v>0</v>
      </c>
      <c r="I31" s="50">
        <v>0</v>
      </c>
      <c r="J31" s="42">
        <v>0</v>
      </c>
      <c r="K31" s="45">
        <f>I31*J31</f>
        <v>0</v>
      </c>
      <c r="L31" s="66">
        <v>40</v>
      </c>
      <c r="M31" s="66">
        <v>224.45</v>
      </c>
      <c r="N31" s="41">
        <v>16.2</v>
      </c>
      <c r="O31" s="66">
        <f t="shared" ref="O31:O36" si="8">M31*N31</f>
        <v>3636.09</v>
      </c>
      <c r="P31" s="66">
        <f>I31+M31</f>
        <v>224.45</v>
      </c>
      <c r="Q31" s="66">
        <f t="shared" si="5"/>
        <v>6060.15</v>
      </c>
    </row>
    <row r="32" s="2" customFormat="1" ht="17" customHeight="1" spans="1:26">
      <c r="A32" s="66">
        <v>19</v>
      </c>
      <c r="B32" s="68"/>
      <c r="C32" s="66" t="s">
        <v>42</v>
      </c>
      <c r="D32" s="39" t="s">
        <v>23</v>
      </c>
      <c r="E32" s="66">
        <v>175.26</v>
      </c>
      <c r="F32" s="42">
        <v>10.8</v>
      </c>
      <c r="G32" s="69">
        <f t="shared" si="7"/>
        <v>1892.808</v>
      </c>
      <c r="H32" s="66"/>
      <c r="I32" s="66"/>
      <c r="J32" s="42"/>
      <c r="K32" s="45"/>
      <c r="L32" s="66">
        <v>15</v>
      </c>
      <c r="M32" s="66">
        <v>175.26</v>
      </c>
      <c r="N32" s="41">
        <v>16.2</v>
      </c>
      <c r="O32" s="69">
        <f t="shared" si="8"/>
        <v>2839.212</v>
      </c>
      <c r="P32" s="66">
        <v>175.26</v>
      </c>
      <c r="Q32" s="69">
        <f t="shared" si="5"/>
        <v>4732.02</v>
      </c>
    </row>
    <row r="33" s="2" customFormat="1" ht="17" customHeight="1" spans="1:17">
      <c r="A33" s="66">
        <v>20</v>
      </c>
      <c r="B33" s="68"/>
      <c r="C33" s="66" t="s">
        <v>43</v>
      </c>
      <c r="D33" s="39" t="s">
        <v>23</v>
      </c>
      <c r="E33" s="66">
        <v>395.14</v>
      </c>
      <c r="F33" s="42">
        <v>10.8</v>
      </c>
      <c r="G33" s="69">
        <f t="shared" si="7"/>
        <v>4267.512</v>
      </c>
      <c r="H33" s="66"/>
      <c r="I33" s="66"/>
      <c r="J33" s="42"/>
      <c r="K33" s="45"/>
      <c r="L33" s="66">
        <v>28</v>
      </c>
      <c r="M33" s="66">
        <v>395.14</v>
      </c>
      <c r="N33" s="41">
        <v>16.2</v>
      </c>
      <c r="O33" s="69">
        <f t="shared" si="8"/>
        <v>6401.268</v>
      </c>
      <c r="P33" s="66">
        <v>395.14</v>
      </c>
      <c r="Q33" s="69">
        <f t="shared" si="5"/>
        <v>10668.78</v>
      </c>
    </row>
    <row r="34" s="2" customFormat="1" ht="17" customHeight="1" spans="1:17">
      <c r="A34" s="66">
        <v>21</v>
      </c>
      <c r="B34" s="68"/>
      <c r="C34" s="66" t="s">
        <v>44</v>
      </c>
      <c r="D34" s="39" t="s">
        <v>23</v>
      </c>
      <c r="E34" s="66">
        <v>99.9</v>
      </c>
      <c r="F34" s="42">
        <v>10.8</v>
      </c>
      <c r="G34" s="69">
        <f t="shared" si="7"/>
        <v>1078.92</v>
      </c>
      <c r="H34" s="66"/>
      <c r="I34" s="66"/>
      <c r="J34" s="42"/>
      <c r="K34" s="45"/>
      <c r="L34" s="66">
        <v>6</v>
      </c>
      <c r="M34" s="66">
        <v>99.9</v>
      </c>
      <c r="N34" s="41">
        <v>16.2</v>
      </c>
      <c r="O34" s="69">
        <f t="shared" si="8"/>
        <v>1618.38</v>
      </c>
      <c r="P34" s="66">
        <v>99.9</v>
      </c>
      <c r="Q34" s="69">
        <f t="shared" si="5"/>
        <v>2697.3</v>
      </c>
    </row>
    <row r="35" s="2" customFormat="1" ht="17" customHeight="1" spans="1:17">
      <c r="A35" s="66">
        <v>22</v>
      </c>
      <c r="B35" s="68"/>
      <c r="C35" s="66" t="s">
        <v>45</v>
      </c>
      <c r="D35" s="39" t="s">
        <v>23</v>
      </c>
      <c r="E35" s="66">
        <f>I35+M35</f>
        <v>594.93</v>
      </c>
      <c r="F35" s="42">
        <v>10.8</v>
      </c>
      <c r="G35" s="69">
        <f t="shared" si="7"/>
        <v>6425.244</v>
      </c>
      <c r="H35" s="66">
        <v>1</v>
      </c>
      <c r="I35" s="66">
        <v>500</v>
      </c>
      <c r="J35" s="42">
        <v>10.8</v>
      </c>
      <c r="K35" s="45">
        <f>I35*J35</f>
        <v>5400</v>
      </c>
      <c r="L35" s="66">
        <v>10</v>
      </c>
      <c r="M35" s="66">
        <v>94.93</v>
      </c>
      <c r="N35" s="41">
        <v>16.2</v>
      </c>
      <c r="O35" s="69">
        <f t="shared" si="8"/>
        <v>1537.866</v>
      </c>
      <c r="P35" s="66">
        <f>E35</f>
        <v>594.93</v>
      </c>
      <c r="Q35" s="69">
        <f t="shared" si="5"/>
        <v>13363.11</v>
      </c>
    </row>
    <row r="36" s="2" customFormat="1" ht="17" customHeight="1" spans="1:17">
      <c r="A36" s="66">
        <v>23</v>
      </c>
      <c r="B36" s="70"/>
      <c r="C36" s="66" t="s">
        <v>46</v>
      </c>
      <c r="D36" s="39" t="s">
        <v>23</v>
      </c>
      <c r="E36" s="66">
        <v>322.45</v>
      </c>
      <c r="F36" s="42">
        <v>10.8</v>
      </c>
      <c r="G36" s="69">
        <f t="shared" si="7"/>
        <v>3482.46</v>
      </c>
      <c r="H36" s="66"/>
      <c r="I36" s="66"/>
      <c r="J36" s="42"/>
      <c r="K36" s="45"/>
      <c r="L36" s="66">
        <v>22</v>
      </c>
      <c r="M36" s="66">
        <v>322.45</v>
      </c>
      <c r="N36" s="41">
        <v>16.2</v>
      </c>
      <c r="O36" s="69">
        <f t="shared" si="8"/>
        <v>5223.69</v>
      </c>
      <c r="P36" s="66">
        <v>322.45</v>
      </c>
      <c r="Q36" s="69">
        <f t="shared" si="5"/>
        <v>8706.15</v>
      </c>
    </row>
    <row r="37" s="2" customFormat="1" ht="17" customHeight="1" spans="1:17">
      <c r="A37" s="62" t="s">
        <v>47</v>
      </c>
      <c r="B37" s="62"/>
      <c r="C37" s="62"/>
      <c r="D37" s="62"/>
      <c r="E37" s="71">
        <f>SUM(E31:E36)</f>
        <v>1812.13</v>
      </c>
      <c r="F37" s="71"/>
      <c r="G37" s="71">
        <f>SUM(G31:G36)</f>
        <v>19571.004</v>
      </c>
      <c r="H37" s="71">
        <f>SUM(H31:H36)</f>
        <v>1</v>
      </c>
      <c r="I37" s="71">
        <f>SUM(I31:I36)</f>
        <v>500</v>
      </c>
      <c r="J37" s="71"/>
      <c r="K37" s="71">
        <f>SUM(K31:K36)</f>
        <v>5400</v>
      </c>
      <c r="L37" s="71">
        <f>SUM(L31:L36)</f>
        <v>121</v>
      </c>
      <c r="M37" s="71">
        <f>SUM(M31:M36)</f>
        <v>1312.13</v>
      </c>
      <c r="N37" s="71"/>
      <c r="O37" s="72">
        <f>SUM(O31:O36)</f>
        <v>21256.506</v>
      </c>
      <c r="P37" s="71">
        <f>E37</f>
        <v>1812.13</v>
      </c>
      <c r="Q37" s="71">
        <f t="shared" ref="Q31:Q43" si="9">G37+K37+O37</f>
        <v>46227.51</v>
      </c>
    </row>
    <row r="38" s="2" customFormat="1" ht="17" customHeight="1" spans="1:17">
      <c r="A38" s="66">
        <v>24</v>
      </c>
      <c r="B38" s="66" t="s">
        <v>48</v>
      </c>
      <c r="C38" s="66" t="s">
        <v>49</v>
      </c>
      <c r="D38" s="38" t="s">
        <v>21</v>
      </c>
      <c r="E38" s="66">
        <v>1100</v>
      </c>
      <c r="F38" s="42">
        <v>10.8</v>
      </c>
      <c r="G38" s="66">
        <f t="shared" ref="G38:G43" si="10">E38*F38</f>
        <v>11880</v>
      </c>
      <c r="H38" s="66">
        <v>1</v>
      </c>
      <c r="I38" s="66">
        <v>1100</v>
      </c>
      <c r="J38" s="66">
        <v>10.8</v>
      </c>
      <c r="K38" s="66">
        <f t="shared" ref="K38:K43" si="11">I38*J38</f>
        <v>11880</v>
      </c>
      <c r="L38" s="66">
        <v>0</v>
      </c>
      <c r="M38" s="66">
        <v>0</v>
      </c>
      <c r="N38" s="66">
        <v>0</v>
      </c>
      <c r="O38" s="66">
        <v>0</v>
      </c>
      <c r="P38" s="66">
        <v>1100</v>
      </c>
      <c r="Q38" s="66">
        <f t="shared" si="9"/>
        <v>23760</v>
      </c>
    </row>
    <row r="39" s="2" customFormat="1" ht="17" customHeight="1" spans="1:17">
      <c r="A39" s="62" t="s">
        <v>50</v>
      </c>
      <c r="B39" s="62"/>
      <c r="C39" s="62"/>
      <c r="D39" s="62"/>
      <c r="E39" s="71">
        <v>1100</v>
      </c>
      <c r="F39" s="63"/>
      <c r="G39" s="71">
        <v>11880</v>
      </c>
      <c r="H39" s="71">
        <v>1</v>
      </c>
      <c r="I39" s="71">
        <v>1100</v>
      </c>
      <c r="J39" s="71"/>
      <c r="K39" s="71">
        <v>11880</v>
      </c>
      <c r="L39" s="71"/>
      <c r="M39" s="71"/>
      <c r="N39" s="71"/>
      <c r="O39" s="71"/>
      <c r="P39" s="71">
        <v>1100</v>
      </c>
      <c r="Q39" s="71">
        <f t="shared" si="9"/>
        <v>23760</v>
      </c>
    </row>
    <row r="40" s="2" customFormat="1" ht="17" customHeight="1" spans="1:17">
      <c r="A40" s="66">
        <v>25</v>
      </c>
      <c r="B40" s="66" t="s">
        <v>51</v>
      </c>
      <c r="C40" s="66" t="s">
        <v>52</v>
      </c>
      <c r="D40" s="38" t="s">
        <v>21</v>
      </c>
      <c r="E40" s="66">
        <v>166.38</v>
      </c>
      <c r="F40" s="66">
        <v>10.8</v>
      </c>
      <c r="G40" s="69">
        <v>1796.9</v>
      </c>
      <c r="H40" s="66">
        <v>1</v>
      </c>
      <c r="I40" s="66">
        <v>166.38</v>
      </c>
      <c r="J40" s="66">
        <v>10.8</v>
      </c>
      <c r="K40" s="69">
        <f t="shared" si="11"/>
        <v>1796.904</v>
      </c>
      <c r="L40" s="66">
        <v>0</v>
      </c>
      <c r="M40" s="66">
        <v>0</v>
      </c>
      <c r="N40" s="66">
        <v>0</v>
      </c>
      <c r="O40" s="66">
        <v>0</v>
      </c>
      <c r="P40" s="66">
        <v>166.38</v>
      </c>
      <c r="Q40" s="69">
        <f t="shared" si="9"/>
        <v>3593.804</v>
      </c>
    </row>
    <row r="41" s="2" customFormat="1" ht="17" customHeight="1" spans="1:17">
      <c r="A41" s="62" t="s">
        <v>53</v>
      </c>
      <c r="B41" s="62"/>
      <c r="C41" s="62"/>
      <c r="D41" s="62"/>
      <c r="E41" s="71">
        <v>166.38</v>
      </c>
      <c r="F41" s="71"/>
      <c r="G41" s="72">
        <v>1796.9</v>
      </c>
      <c r="H41" s="71">
        <v>1</v>
      </c>
      <c r="I41" s="71">
        <v>166.38</v>
      </c>
      <c r="J41" s="71"/>
      <c r="K41" s="72">
        <v>1796.9</v>
      </c>
      <c r="L41" s="71"/>
      <c r="M41" s="71"/>
      <c r="N41" s="71"/>
      <c r="O41" s="71"/>
      <c r="P41" s="71">
        <v>166.38</v>
      </c>
      <c r="Q41" s="72">
        <f t="shared" si="9"/>
        <v>3593.8</v>
      </c>
    </row>
    <row r="42" s="2" customFormat="1" ht="17" customHeight="1" spans="1:17">
      <c r="A42" s="66">
        <v>26</v>
      </c>
      <c r="B42" s="67" t="s">
        <v>54</v>
      </c>
      <c r="C42" s="66" t="s">
        <v>55</v>
      </c>
      <c r="D42" s="39" t="s">
        <v>23</v>
      </c>
      <c r="E42" s="66">
        <v>853</v>
      </c>
      <c r="F42" s="66">
        <v>10.8</v>
      </c>
      <c r="G42" s="66">
        <f t="shared" si="10"/>
        <v>9212.4</v>
      </c>
      <c r="H42" s="66">
        <v>1</v>
      </c>
      <c r="I42" s="66">
        <v>853</v>
      </c>
      <c r="J42" s="66">
        <v>10.8</v>
      </c>
      <c r="K42" s="66">
        <f t="shared" si="11"/>
        <v>9212.4</v>
      </c>
      <c r="L42" s="66"/>
      <c r="M42" s="66"/>
      <c r="N42" s="66"/>
      <c r="O42" s="66"/>
      <c r="P42" s="66">
        <v>853</v>
      </c>
      <c r="Q42" s="66">
        <f t="shared" si="9"/>
        <v>18424.8</v>
      </c>
    </row>
    <row r="43" s="2" customFormat="1" ht="17" customHeight="1" spans="1:17">
      <c r="A43" s="66">
        <v>27</v>
      </c>
      <c r="B43" s="70"/>
      <c r="C43" s="66" t="s">
        <v>56</v>
      </c>
      <c r="D43" s="39" t="s">
        <v>23</v>
      </c>
      <c r="E43" s="66">
        <v>111</v>
      </c>
      <c r="F43" s="66">
        <v>10.8</v>
      </c>
      <c r="G43" s="66">
        <f t="shared" si="10"/>
        <v>1198.8</v>
      </c>
      <c r="H43" s="66">
        <v>1</v>
      </c>
      <c r="I43" s="66">
        <v>111</v>
      </c>
      <c r="J43" s="66">
        <v>10.8</v>
      </c>
      <c r="K43" s="66">
        <f t="shared" si="11"/>
        <v>1198.8</v>
      </c>
      <c r="L43" s="66"/>
      <c r="M43" s="66"/>
      <c r="N43" s="66"/>
      <c r="O43" s="66"/>
      <c r="P43" s="66">
        <v>111</v>
      </c>
      <c r="Q43" s="66">
        <f t="shared" si="9"/>
        <v>2397.6</v>
      </c>
    </row>
    <row r="44" s="2" customFormat="1" ht="17" customHeight="1" spans="1:17">
      <c r="A44" s="62" t="s">
        <v>57</v>
      </c>
      <c r="B44" s="62"/>
      <c r="C44" s="62"/>
      <c r="D44" s="62"/>
      <c r="E44" s="71">
        <f>SUM(E42:E43)</f>
        <v>964</v>
      </c>
      <c r="F44" s="71"/>
      <c r="G44" s="71">
        <f>SUM(G42:G43)</f>
        <v>10411.2</v>
      </c>
      <c r="H44" s="71">
        <f>SUM(H42:H43)</f>
        <v>2</v>
      </c>
      <c r="I44" s="71">
        <f>SUM(I42:I43)</f>
        <v>964</v>
      </c>
      <c r="J44" s="71"/>
      <c r="K44" s="71">
        <f>SUM(K42:K43)</f>
        <v>10411.2</v>
      </c>
      <c r="L44" s="71"/>
      <c r="M44" s="71"/>
      <c r="N44" s="71"/>
      <c r="O44" s="71"/>
      <c r="P44" s="71">
        <f>SUM(P42:P43)</f>
        <v>964</v>
      </c>
      <c r="Q44" s="71">
        <f>SUM(Q42:Q43)</f>
        <v>20822.4</v>
      </c>
    </row>
    <row r="45" ht="17" customHeight="1" spans="1:17">
      <c r="A45" s="73" t="s">
        <v>58</v>
      </c>
      <c r="B45" s="74"/>
      <c r="C45" s="74"/>
      <c r="D45" s="75"/>
      <c r="E45" s="76">
        <f>E30+E37+E39+E41+E44</f>
        <v>31535.32</v>
      </c>
      <c r="F45" s="76"/>
      <c r="G45" s="76">
        <f>G30+G37+G39+G41+G44</f>
        <v>340581.452</v>
      </c>
      <c r="H45" s="66">
        <f>H30+H37+H39+H41+H44</f>
        <v>13</v>
      </c>
      <c r="I45" s="76">
        <f>I30+I37+I39+I41+I44</f>
        <v>9258.26</v>
      </c>
      <c r="J45" s="76"/>
      <c r="K45" s="76">
        <f>K30+K37+K39+K41+K44</f>
        <v>99989.204</v>
      </c>
      <c r="L45" s="66">
        <f>L30+L37+L39+L41+L44</f>
        <v>1957</v>
      </c>
      <c r="M45" s="76">
        <f>M30+M37+M39+M41+M44</f>
        <v>22277.06</v>
      </c>
      <c r="N45" s="76"/>
      <c r="O45" s="76">
        <v>360888.38</v>
      </c>
      <c r="P45" s="76">
        <f>P30+P37+P39+P41+P44</f>
        <v>31535.32</v>
      </c>
      <c r="Q45" s="76">
        <f>Q30+Q37+Q39+Q41+Q44</f>
        <v>801459.028</v>
      </c>
    </row>
  </sheetData>
  <mergeCells count="35">
    <mergeCell ref="A1:Q1"/>
    <mergeCell ref="L2:O2"/>
    <mergeCell ref="P2:Q2"/>
    <mergeCell ref="E3:O3"/>
    <mergeCell ref="E4:G4"/>
    <mergeCell ref="H4:K4"/>
    <mergeCell ref="L4:O4"/>
    <mergeCell ref="A30:D30"/>
    <mergeCell ref="A37:D37"/>
    <mergeCell ref="A39:D39"/>
    <mergeCell ref="A41:D41"/>
    <mergeCell ref="A44:D44"/>
    <mergeCell ref="A45:D45"/>
    <mergeCell ref="A3:A5"/>
    <mergeCell ref="A7:A8"/>
    <mergeCell ref="A9:A10"/>
    <mergeCell ref="A12:A13"/>
    <mergeCell ref="A15:A16"/>
    <mergeCell ref="A17:A18"/>
    <mergeCell ref="A19:A20"/>
    <mergeCell ref="A24:A25"/>
    <mergeCell ref="B3:B5"/>
    <mergeCell ref="B6:B29"/>
    <mergeCell ref="B31:B36"/>
    <mergeCell ref="B42:B43"/>
    <mergeCell ref="C3:C5"/>
    <mergeCell ref="C7:C8"/>
    <mergeCell ref="C9:C10"/>
    <mergeCell ref="C12:C13"/>
    <mergeCell ref="C15:C16"/>
    <mergeCell ref="C17:C18"/>
    <mergeCell ref="C19:C20"/>
    <mergeCell ref="C24:C25"/>
    <mergeCell ref="D3:D5"/>
    <mergeCell ref="P3:Q4"/>
  </mergeCells>
  <pageMargins left="0.275" right="0.275" top="0.314583333333333" bottom="0.314583333333333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WPS_1494228989</cp:lastModifiedBy>
  <dcterms:created xsi:type="dcterms:W3CDTF">2018-11-15T03:24:00Z</dcterms:created>
  <cp:lastPrinted>2020-10-28T02:51:00Z</cp:lastPrinted>
  <dcterms:modified xsi:type="dcterms:W3CDTF">2026-07-20T01:37:32Z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494CEF2922174B59AAEA311AF82A0BF4</vt:lpwstr>
  </property>
  <property fmtid="{D5CDD505-2E9C-101B-9397-08002B2CF9AE}" pid="4" name="CalculationRule">
    <vt:i4>0</vt:i4>
  </property>
</Properties>
</file>